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lectron\Obshiy\Миллер Л.В\НА САЙТ\"/>
    </mc:Choice>
  </mc:AlternateContent>
  <bookViews>
    <workbookView xWindow="0" yWindow="0" windowWidth="28770" windowHeight="114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D14" i="1" l="1"/>
  <c r="D12" i="1" s="1"/>
  <c r="D27" i="1"/>
  <c r="D7" i="1"/>
  <c r="D6" i="1" l="1"/>
  <c r="G11" i="1"/>
  <c r="G10" i="1"/>
  <c r="G15" i="1" s="1"/>
  <c r="G9" i="1"/>
  <c r="G8" i="1"/>
  <c r="G28" i="1"/>
  <c r="G31" i="1"/>
  <c r="G30" i="1"/>
  <c r="G29" i="1"/>
  <c r="G27" i="1" l="1"/>
  <c r="G14" i="1" l="1"/>
  <c r="G12" i="1" s="1"/>
  <c r="E27" i="1"/>
  <c r="E14" i="1"/>
  <c r="E7" i="1"/>
  <c r="E12" i="1" l="1"/>
  <c r="E6" i="1" s="1"/>
  <c r="G7" i="1"/>
  <c r="F27" i="1" l="1"/>
  <c r="F14" i="1"/>
  <c r="F7" i="1"/>
  <c r="F12" i="1" l="1"/>
  <c r="F6" i="1" s="1"/>
</calcChain>
</file>

<file path=xl/comments1.xml><?xml version="1.0" encoding="utf-8"?>
<comments xmlns="http://schemas.openxmlformats.org/spreadsheetml/2006/main">
  <authors>
    <author>Афанасова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пока план на 2022 год</t>
        </r>
      </text>
    </comment>
  </commentList>
</comments>
</file>

<file path=xl/sharedStrings.xml><?xml version="1.0" encoding="utf-8"?>
<sst xmlns="http://schemas.openxmlformats.org/spreadsheetml/2006/main" count="47" uniqueCount="47">
  <si>
    <t>№ п/п</t>
  </si>
  <si>
    <t>НВВ на содержание сетей</t>
  </si>
  <si>
    <t>1</t>
  </si>
  <si>
    <t>Подконтрольные расходы</t>
  </si>
  <si>
    <t>1.1</t>
  </si>
  <si>
    <t>Сырье и материалы</t>
  </si>
  <si>
    <t>1.2</t>
  </si>
  <si>
    <t>Ремонт основных фондов</t>
  </si>
  <si>
    <t>1.3</t>
  </si>
  <si>
    <t>Оплата труда</t>
  </si>
  <si>
    <t>1.4</t>
  </si>
  <si>
    <t>Другие подконтрольные расходы</t>
  </si>
  <si>
    <t>2</t>
  </si>
  <si>
    <t>Неподконтрольные расходы</t>
  </si>
  <si>
    <t>2.1</t>
  </si>
  <si>
    <t>Расходы на финансирование капитальных 
вложений из прибыли</t>
  </si>
  <si>
    <t>2.2</t>
  </si>
  <si>
    <t>Оплата налогов</t>
  </si>
  <si>
    <t>страховые взносы</t>
  </si>
  <si>
    <t>налог на прибыль</t>
  </si>
  <si>
    <t>налог на имущество</t>
  </si>
  <si>
    <t>налог на землю</t>
  </si>
  <si>
    <t>транспортный налог</t>
  </si>
  <si>
    <t>государственная пошлина</t>
  </si>
  <si>
    <t>2.3</t>
  </si>
  <si>
    <t>Амортизация</t>
  </si>
  <si>
    <t>2.4</t>
  </si>
  <si>
    <t>Плата за аренду имущества</t>
  </si>
  <si>
    <t>аренда электросетевого имущества</t>
  </si>
  <si>
    <t>аренда прочего имущества</t>
  </si>
  <si>
    <t>2.5</t>
  </si>
  <si>
    <t>2.6</t>
  </si>
  <si>
    <t>Расходы, связанные с компенсацией выпадающих расходов от технологического присоединения льготных категорий потребителей</t>
  </si>
  <si>
    <t>Оплата услуг регулируемых организаций</t>
  </si>
  <si>
    <t>услуги по передаче э/э по ЕНЭС</t>
  </si>
  <si>
    <t>электрическая энергия на хозяйственные нужды</t>
  </si>
  <si>
    <t>тепловая энергия на хозяйственные нужды</t>
  </si>
  <si>
    <t>коммунальные услуги</t>
  </si>
  <si>
    <t>3</t>
  </si>
  <si>
    <t>Расходы на выполнение обязанностей сетевой организации по обеспечению коммерческого учета электрической энергии (мощности), не относящиеся к капитальным вложениям</t>
  </si>
  <si>
    <t>Наименование показателя</t>
  </si>
  <si>
    <t>Утверждено на 2023 год</t>
  </si>
  <si>
    <t>Факт 2022 года</t>
  </si>
  <si>
    <t>Утверждено на 2022 год</t>
  </si>
  <si>
    <t>плата за негативное воздействие на окружающую среду</t>
  </si>
  <si>
    <t>Предложение  на 2024 год</t>
  </si>
  <si>
    <t>Расчет необходимой валовой выручки на услуги по передаче электрической энергии, оказываемые                      ООО "АСЭП"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</si>
</sst>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/>
    </xf>
    <xf numFmtId="43" fontId="2" fillId="0" borderId="1" xfId="2" applyFont="1" applyFill="1" applyBorder="1" applyAlignment="1">
      <alignment horizontal="center" vertical="center"/>
    </xf>
    <xf numFmtId="43" fontId="2" fillId="0" borderId="1" xfId="2" applyFont="1" applyFill="1" applyBorder="1" applyAlignment="1">
      <alignment vertical="center" wrapText="1"/>
    </xf>
    <xf numFmtId="43" fontId="4" fillId="0" borderId="1" xfId="2" applyFont="1" applyFill="1" applyBorder="1" applyAlignment="1">
      <alignment vertical="center" wrapText="1"/>
    </xf>
    <xf numFmtId="43" fontId="2" fillId="0" borderId="1" xfId="2" applyFont="1" applyFill="1" applyBorder="1" applyAlignment="1">
      <alignment vertical="center"/>
    </xf>
    <xf numFmtId="43" fontId="3" fillId="0" borderId="1" xfId="2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36"/>
  <sheetViews>
    <sheetView tabSelected="1" topLeftCell="A4" zoomScaleNormal="100" workbookViewId="0">
      <selection activeCell="Q29" sqref="Q29"/>
    </sheetView>
  </sheetViews>
  <sheetFormatPr defaultRowHeight="12.75" x14ac:dyDescent="0.25"/>
  <cols>
    <col min="1" max="1" width="4" style="3" customWidth="1"/>
    <col min="2" max="2" width="8" style="3" customWidth="1"/>
    <col min="3" max="3" width="56.140625" style="3" customWidth="1"/>
    <col min="4" max="4" width="12.5703125" style="3" hidden="1" customWidth="1"/>
    <col min="5" max="5" width="13.5703125" style="1" hidden="1" customWidth="1"/>
    <col min="6" max="6" width="12.140625" style="1" hidden="1" customWidth="1"/>
    <col min="7" max="7" width="25.7109375" style="1" customWidth="1"/>
    <col min="8" max="11" width="9.140625" style="1"/>
    <col min="12" max="17" width="9.140625" style="2"/>
    <col min="18" max="16384" width="9.140625" style="3"/>
  </cols>
  <sheetData>
    <row r="3" spans="2:17" ht="33" customHeight="1" x14ac:dyDescent="0.25">
      <c r="B3" s="36" t="s">
        <v>46</v>
      </c>
      <c r="C3" s="36"/>
      <c r="D3" s="36"/>
      <c r="E3" s="36"/>
      <c r="F3" s="36"/>
      <c r="G3" s="36"/>
    </row>
    <row r="4" spans="2:17" ht="34.5" customHeight="1" x14ac:dyDescent="0.25"/>
    <row r="5" spans="2:17" s="6" customFormat="1" ht="25.5" x14ac:dyDescent="0.25">
      <c r="B5" s="4" t="s">
        <v>0</v>
      </c>
      <c r="C5" s="4" t="s">
        <v>40</v>
      </c>
      <c r="D5" s="4" t="s">
        <v>43</v>
      </c>
      <c r="E5" s="5" t="s">
        <v>42</v>
      </c>
      <c r="F5" s="5" t="s">
        <v>41</v>
      </c>
      <c r="G5" s="5" t="s">
        <v>45</v>
      </c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5">
      <c r="B6" s="7"/>
      <c r="C6" s="8" t="s">
        <v>1</v>
      </c>
      <c r="D6" s="29" t="e">
        <f>D7+D12+#REF!-#REF!</f>
        <v>#REF!</v>
      </c>
      <c r="E6" s="23" t="e">
        <f>E7+E12+#REF!</f>
        <v>#REF!</v>
      </c>
      <c r="F6" s="20" t="e">
        <f>(F7+F12+#REF!+F32)-0.2</f>
        <v>#REF!</v>
      </c>
      <c r="G6" s="24">
        <f>G7+G12+G32</f>
        <v>359172.93795407796</v>
      </c>
    </row>
    <row r="7" spans="2:17" x14ac:dyDescent="0.25">
      <c r="B7" s="7" t="s">
        <v>2</v>
      </c>
      <c r="C7" s="8" t="s">
        <v>3</v>
      </c>
      <c r="D7" s="29">
        <f>D8+D9+D10+D11</f>
        <v>166232.15769047759</v>
      </c>
      <c r="E7" s="23">
        <f>E8+E9+E10+E11</f>
        <v>121335.6</v>
      </c>
      <c r="F7" s="20">
        <f>F8+F9+F10+F11</f>
        <v>172649.53355373009</v>
      </c>
      <c r="G7" s="24">
        <f>G8+G9+G10+G11</f>
        <v>181282.01023141659</v>
      </c>
    </row>
    <row r="8" spans="2:17" x14ac:dyDescent="0.25">
      <c r="B8" s="9" t="s">
        <v>4</v>
      </c>
      <c r="C8" s="10" t="s">
        <v>5</v>
      </c>
      <c r="D8" s="30">
        <v>9882.7205861984294</v>
      </c>
      <c r="E8" s="27">
        <v>3261.3</v>
      </c>
      <c r="F8" s="21">
        <v>10264.2420284649</v>
      </c>
      <c r="G8" s="5">
        <f>F8*1.05</f>
        <v>10777.454129888145</v>
      </c>
    </row>
    <row r="9" spans="2:17" x14ac:dyDescent="0.25">
      <c r="B9" s="9" t="s">
        <v>6</v>
      </c>
      <c r="C9" s="10" t="s">
        <v>7</v>
      </c>
      <c r="D9" s="30">
        <v>59793.217606072118</v>
      </c>
      <c r="E9" s="27">
        <v>48068.5</v>
      </c>
      <c r="F9" s="21">
        <v>62101.528806398856</v>
      </c>
      <c r="G9" s="5">
        <f>F9*1.05</f>
        <v>65206.605246718798</v>
      </c>
    </row>
    <row r="10" spans="2:17" x14ac:dyDescent="0.25">
      <c r="B10" s="9" t="s">
        <v>8</v>
      </c>
      <c r="C10" s="10" t="s">
        <v>9</v>
      </c>
      <c r="D10" s="30">
        <v>86117.494551752621</v>
      </c>
      <c r="E10" s="27">
        <v>62914.5</v>
      </c>
      <c r="F10" s="21">
        <v>89442.051837288309</v>
      </c>
      <c r="G10" s="5">
        <f>F10*1.05</f>
        <v>93914.154429152724</v>
      </c>
    </row>
    <row r="11" spans="2:17" x14ac:dyDescent="0.25">
      <c r="B11" s="9" t="s">
        <v>10</v>
      </c>
      <c r="C11" s="11" t="s">
        <v>11</v>
      </c>
      <c r="D11" s="30">
        <v>10438.72494645442</v>
      </c>
      <c r="E11" s="27">
        <v>7091.3</v>
      </c>
      <c r="F11" s="21">
        <v>10841.710881578003</v>
      </c>
      <c r="G11" s="5">
        <f>F11*1.05</f>
        <v>11383.796425656903</v>
      </c>
    </row>
    <row r="12" spans="2:17" x14ac:dyDescent="0.25">
      <c r="B12" s="7" t="s">
        <v>12</v>
      </c>
      <c r="C12" s="8" t="s">
        <v>13</v>
      </c>
      <c r="D12" s="29">
        <f>D13+D14+D22+D23+D26+D27</f>
        <v>144758.59828062259</v>
      </c>
      <c r="E12" s="23">
        <f>E13+E14+E22+E23+E26+E27</f>
        <v>146340.87503179105</v>
      </c>
      <c r="F12" s="20">
        <f>F13+F14+F22+F23+F26+F27+0.24</f>
        <v>143575.01106307047</v>
      </c>
      <c r="G12" s="24">
        <f>G13+G14+G22+G23+G26+G27+0.24</f>
        <v>172890.92772266141</v>
      </c>
    </row>
    <row r="13" spans="2:17" ht="25.5" x14ac:dyDescent="0.25">
      <c r="B13" s="9" t="s">
        <v>14</v>
      </c>
      <c r="C13" s="12" t="s">
        <v>15</v>
      </c>
      <c r="D13" s="31">
        <v>23257.237106085868</v>
      </c>
      <c r="E13" s="26">
        <v>0</v>
      </c>
      <c r="F13" s="21">
        <v>28482.02616618474</v>
      </c>
      <c r="G13" s="5">
        <v>45300</v>
      </c>
    </row>
    <row r="14" spans="2:17" x14ac:dyDescent="0.25">
      <c r="B14" s="9" t="s">
        <v>16</v>
      </c>
      <c r="C14" s="12" t="s">
        <v>17</v>
      </c>
      <c r="D14" s="31">
        <f>SUM(D15:D21)</f>
        <v>34907.685631494809</v>
      </c>
      <c r="E14" s="26">
        <f>SUM(E15:E20)</f>
        <v>27229.020000000004</v>
      </c>
      <c r="F14" s="21">
        <f>SUM(F15:F20)</f>
        <v>35995.34167577522</v>
      </c>
      <c r="G14" s="5">
        <f>SUM(G15:G20)</f>
        <v>32875.330885830546</v>
      </c>
    </row>
    <row r="15" spans="2:17" x14ac:dyDescent="0.25">
      <c r="B15" s="13"/>
      <c r="C15" s="14" t="s">
        <v>18</v>
      </c>
      <c r="D15" s="32">
        <v>21100.826107102435</v>
      </c>
      <c r="E15" s="15">
        <v>11597.62</v>
      </c>
      <c r="F15" s="22">
        <v>16555.874495098284</v>
      </c>
      <c r="G15" s="25">
        <f>G10*0.2</f>
        <v>18782.830885830546</v>
      </c>
    </row>
    <row r="16" spans="2:17" x14ac:dyDescent="0.25">
      <c r="B16" s="13"/>
      <c r="C16" s="14" t="s">
        <v>19</v>
      </c>
      <c r="D16" s="32">
        <v>0</v>
      </c>
      <c r="E16" s="15">
        <v>0</v>
      </c>
      <c r="F16" s="22">
        <v>6418</v>
      </c>
      <c r="G16" s="25">
        <v>0</v>
      </c>
    </row>
    <row r="17" spans="2:12" x14ac:dyDescent="0.25">
      <c r="B17" s="13"/>
      <c r="C17" s="14" t="s">
        <v>20</v>
      </c>
      <c r="D17" s="32">
        <v>13440.93</v>
      </c>
      <c r="E17" s="15">
        <v>13791.6</v>
      </c>
      <c r="F17" s="22">
        <v>12776.436860676935</v>
      </c>
      <c r="G17" s="25">
        <v>13791.6</v>
      </c>
    </row>
    <row r="18" spans="2:12" x14ac:dyDescent="0.25">
      <c r="B18" s="13"/>
      <c r="C18" s="14" t="s">
        <v>21</v>
      </c>
      <c r="D18" s="32">
        <v>47.505030386205298</v>
      </c>
      <c r="E18" s="15">
        <v>53.5</v>
      </c>
      <c r="F18" s="22">
        <v>51.668019999999999</v>
      </c>
      <c r="G18" s="25">
        <v>53.5</v>
      </c>
      <c r="L18" s="23"/>
    </row>
    <row r="19" spans="2:12" x14ac:dyDescent="0.25">
      <c r="B19" s="13"/>
      <c r="C19" s="14" t="s">
        <v>22</v>
      </c>
      <c r="D19" s="32">
        <v>163.88351999999998</v>
      </c>
      <c r="E19" s="15">
        <v>247.4</v>
      </c>
      <c r="F19" s="22">
        <v>176.59530000000001</v>
      </c>
      <c r="G19" s="25">
        <v>247.4</v>
      </c>
    </row>
    <row r="20" spans="2:12" x14ac:dyDescent="0.25">
      <c r="B20" s="13"/>
      <c r="C20" s="14" t="s">
        <v>23</v>
      </c>
      <c r="D20" s="32">
        <v>139.74044051866451</v>
      </c>
      <c r="E20" s="15">
        <v>1538.9</v>
      </c>
      <c r="F20" s="22">
        <v>16.766999999999999</v>
      </c>
      <c r="G20" s="25">
        <v>0</v>
      </c>
    </row>
    <row r="21" spans="2:12" x14ac:dyDescent="0.25">
      <c r="B21" s="13"/>
      <c r="C21" s="14" t="s">
        <v>44</v>
      </c>
      <c r="D21" s="32">
        <v>14.800533487488</v>
      </c>
      <c r="E21" s="15">
        <v>0</v>
      </c>
      <c r="F21" s="22">
        <v>0</v>
      </c>
      <c r="G21" s="25">
        <v>0</v>
      </c>
    </row>
    <row r="22" spans="2:12" x14ac:dyDescent="0.25">
      <c r="B22" s="9" t="s">
        <v>24</v>
      </c>
      <c r="C22" s="12" t="s">
        <v>25</v>
      </c>
      <c r="D22" s="31">
        <v>50633.633225919169</v>
      </c>
      <c r="E22" s="26">
        <v>72775.899999999994</v>
      </c>
      <c r="F22" s="21">
        <v>46676.062390219187</v>
      </c>
      <c r="G22" s="5">
        <v>46676.062390219187</v>
      </c>
    </row>
    <row r="23" spans="2:12" x14ac:dyDescent="0.25">
      <c r="B23" s="9" t="s">
        <v>26</v>
      </c>
      <c r="C23" s="12" t="s">
        <v>27</v>
      </c>
      <c r="D23" s="31">
        <v>3373.2372853317202</v>
      </c>
      <c r="E23" s="26">
        <v>10898</v>
      </c>
      <c r="F23" s="21">
        <v>280.03479865009831</v>
      </c>
      <c r="G23" s="5">
        <v>500</v>
      </c>
    </row>
    <row r="24" spans="2:12" hidden="1" x14ac:dyDescent="0.25">
      <c r="B24" s="9"/>
      <c r="C24" s="14" t="s">
        <v>28</v>
      </c>
      <c r="D24" s="32"/>
      <c r="E24" s="15"/>
      <c r="F24" s="21"/>
      <c r="G24" s="5"/>
    </row>
    <row r="25" spans="2:12" hidden="1" x14ac:dyDescent="0.25">
      <c r="B25" s="9"/>
      <c r="C25" s="14" t="s">
        <v>29</v>
      </c>
      <c r="D25" s="32"/>
      <c r="E25" s="15"/>
      <c r="F25" s="21"/>
      <c r="G25" s="5"/>
    </row>
    <row r="26" spans="2:12" ht="38.25" x14ac:dyDescent="0.25">
      <c r="B26" s="9" t="s">
        <v>30</v>
      </c>
      <c r="C26" s="12" t="s">
        <v>32</v>
      </c>
      <c r="D26" s="31">
        <v>18964.55503179106</v>
      </c>
      <c r="E26" s="26">
        <v>18964.55503179106</v>
      </c>
      <c r="F26" s="21">
        <v>20200.345316333332</v>
      </c>
      <c r="G26" s="5">
        <v>35000</v>
      </c>
    </row>
    <row r="27" spans="2:12" x14ac:dyDescent="0.25">
      <c r="B27" s="9" t="s">
        <v>31</v>
      </c>
      <c r="C27" s="11" t="s">
        <v>33</v>
      </c>
      <c r="D27" s="33">
        <f>SUM(D28:D31)</f>
        <v>13622.249999999982</v>
      </c>
      <c r="E27" s="27">
        <f>SUM(E28:E31)</f>
        <v>16473.400000000001</v>
      </c>
      <c r="F27" s="21">
        <f>SUM(F28:F31)</f>
        <v>11940.960715907879</v>
      </c>
      <c r="G27" s="5">
        <f>SUM(G28:G31)</f>
        <v>12539.294446611695</v>
      </c>
    </row>
    <row r="28" spans="2:12" x14ac:dyDescent="0.25">
      <c r="B28" s="9"/>
      <c r="C28" s="14" t="s">
        <v>34</v>
      </c>
      <c r="D28" s="32">
        <v>12268.309999999983</v>
      </c>
      <c r="E28" s="15">
        <v>14728.2</v>
      </c>
      <c r="F28" s="22">
        <v>10113.880425344472</v>
      </c>
      <c r="G28" s="5">
        <f>F28*1.05</f>
        <v>10619.574446611696</v>
      </c>
    </row>
    <row r="29" spans="2:12" x14ac:dyDescent="0.25">
      <c r="B29" s="9"/>
      <c r="C29" s="14" t="s">
        <v>35</v>
      </c>
      <c r="D29" s="32">
        <v>625.73</v>
      </c>
      <c r="E29" s="15">
        <v>651.79999999999995</v>
      </c>
      <c r="F29" s="22">
        <v>919.36324352696568</v>
      </c>
      <c r="G29" s="5">
        <f>E29*1.1</f>
        <v>716.98</v>
      </c>
    </row>
    <row r="30" spans="2:12" x14ac:dyDescent="0.25">
      <c r="B30" s="9"/>
      <c r="C30" s="14" t="s">
        <v>36</v>
      </c>
      <c r="D30" s="32">
        <v>530.72</v>
      </c>
      <c r="E30" s="15">
        <v>788.7</v>
      </c>
      <c r="F30" s="22">
        <v>675.54</v>
      </c>
      <c r="G30" s="5">
        <f>E30*1.1</f>
        <v>867.57000000000016</v>
      </c>
    </row>
    <row r="31" spans="2:12" x14ac:dyDescent="0.25">
      <c r="B31" s="9"/>
      <c r="C31" s="14" t="s">
        <v>37</v>
      </c>
      <c r="D31" s="32">
        <v>197.49</v>
      </c>
      <c r="E31" s="15">
        <v>304.7</v>
      </c>
      <c r="F31" s="22">
        <v>232.17704703644151</v>
      </c>
      <c r="G31" s="5">
        <f>E31*1.1</f>
        <v>335.17</v>
      </c>
    </row>
    <row r="32" spans="2:12" ht="38.25" x14ac:dyDescent="0.25">
      <c r="B32" s="7" t="s">
        <v>38</v>
      </c>
      <c r="C32" s="16" t="s">
        <v>39</v>
      </c>
      <c r="D32" s="34">
        <v>0</v>
      </c>
      <c r="E32" s="28">
        <v>0</v>
      </c>
      <c r="F32" s="20">
        <v>7815.2669999999998</v>
      </c>
      <c r="G32" s="24">
        <v>5000</v>
      </c>
    </row>
    <row r="36" spans="5:17" s="17" customFormat="1" x14ac:dyDescent="0.25">
      <c r="E36" s="18"/>
      <c r="F36" s="18"/>
      <c r="G36" s="35"/>
      <c r="H36" s="18"/>
      <c r="I36" s="18"/>
      <c r="J36" s="18"/>
      <c r="K36" s="18"/>
      <c r="L36" s="19"/>
      <c r="M36" s="19"/>
      <c r="N36" s="19"/>
      <c r="O36" s="19"/>
      <c r="P36" s="19"/>
      <c r="Q36" s="19"/>
    </row>
  </sheetData>
  <mergeCells count="1">
    <mergeCell ref="B3:G3"/>
  </mergeCells>
  <pageMargins left="0.51181102362204722" right="0.31496062992125984" top="0.55118110236220474" bottom="0.35433070866141736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Афанасова Оксана</dc:creator>
  <cp:lastModifiedBy>Афанасова</cp:lastModifiedBy>
  <cp:lastPrinted>2023-04-25T13:56:06Z</cp:lastPrinted>
  <dcterms:created xsi:type="dcterms:W3CDTF">2015-06-05T18:19:34Z</dcterms:created>
  <dcterms:modified xsi:type="dcterms:W3CDTF">2023-09-13T11:53:11Z</dcterms:modified>
</cp:coreProperties>
</file>